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_kan\Downloads\"/>
    </mc:Choice>
  </mc:AlternateContent>
  <xr:revisionPtr revIDLastSave="0" documentId="13_ncr:1_{52A667C9-4CA3-4A2B-B4E2-D7F950AD5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ングル一覧" sheetId="1" r:id="rId1"/>
    <sheet name="出典・調査メ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5" i="1"/>
  <c r="C6" i="2"/>
  <c r="C5" i="2"/>
  <c r="C4" i="2"/>
  <c r="C3" i="2"/>
  <c r="C2" i="2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<sst xmlns="http://schemas.openxmlformats.org/spreadsheetml/2006/main" count="133" uniqueCount="107">
  <si>
    <t>対象：1975～1986年のシングル16作品。動画は本人歌唱を確認できる映像・音源を優先。YouTube動画は削除・非公開になる場合があります。</t>
  </si>
  <si>
    <t>No.</t>
  </si>
  <si>
    <t>発売日</t>
  </si>
  <si>
    <t>A面曲</t>
  </si>
  <si>
    <t>B面曲</t>
  </si>
  <si>
    <t>規格品番</t>
  </si>
  <si>
    <t>レーベル</t>
  </si>
  <si>
    <t>YouTube動画タイトル</t>
  </si>
  <si>
    <t>動画種別</t>
  </si>
  <si>
    <t>YouTube URL</t>
  </si>
  <si>
    <t>備考</t>
  </si>
  <si>
    <t>ひとりごと</t>
  </si>
  <si>
    <t>ひとりぼっちの幸福</t>
  </si>
  <si>
    <t>NA-19</t>
  </si>
  <si>
    <t>NAVレコード</t>
  </si>
  <si>
    <t>セブンティーン！岡田奈々バースディコンサート／ひとりごと</t>
  </si>
  <si>
    <t>ライブ音源・本人歌唱</t>
  </si>
  <si>
    <t>1976年バースデイコンサートの本人歌唱。発売日は公式ポニーキャニオン資料等の5月25日を採用（資料により5月10日表記あり）。</t>
  </si>
  <si>
    <t>女学生</t>
  </si>
  <si>
    <t>放課後</t>
  </si>
  <si>
    <t>NA-25</t>
  </si>
  <si>
    <t>岡田奈々 女学生</t>
  </si>
  <si>
    <t>歌唱映像・本人歌唱</t>
  </si>
  <si>
    <t>くちづけ</t>
  </si>
  <si>
    <t>青いめまい</t>
  </si>
  <si>
    <t>NA-28</t>
  </si>
  <si>
    <t>セブンティーン！岡田奈々バースディコンサート／オープニング</t>
  </si>
  <si>
    <t>ライブ映像・メドレー</t>
  </si>
  <si>
    <t>「ひとりごと～くちづけ～女学生」のメドレー。</t>
  </si>
  <si>
    <t>青春の坂道</t>
  </si>
  <si>
    <t>恋はかくれんぼ</t>
  </si>
  <si>
    <t>NA-32</t>
  </si>
  <si>
    <t>岡田奈々／青春の坂道（LIVE）1976／俺たちの旅</t>
  </si>
  <si>
    <t>若い季節</t>
  </si>
  <si>
    <t>雨のテレフォン</t>
  </si>
  <si>
    <t>N-2</t>
  </si>
  <si>
    <t>岡田奈々 若い季節</t>
  </si>
  <si>
    <t>原音源・本人歌唱</t>
  </si>
  <si>
    <t>手編みのプレゼント</t>
  </si>
  <si>
    <t>地図のない旅</t>
  </si>
  <si>
    <t>N-6</t>
  </si>
  <si>
    <t>岡田奈々『手編みのプレゼント』4K 歌詞テロップ付き</t>
  </si>
  <si>
    <t>テレビ歌唱映像・本人歌唱</t>
  </si>
  <si>
    <t>説明欄に「夜のヒットスタジオ」の記載。</t>
  </si>
  <si>
    <t>かざらない青春</t>
  </si>
  <si>
    <t>プリーズ・プリーズ</t>
  </si>
  <si>
    <t>N-10</t>
  </si>
  <si>
    <t>岡田奈々 かざらない青春</t>
  </si>
  <si>
    <t>そよ風と私</t>
  </si>
  <si>
    <t>二人乗りのしのび逢い</t>
  </si>
  <si>
    <t>N-13</t>
  </si>
  <si>
    <t>岡田奈々 そよ風と私</t>
  </si>
  <si>
    <t>らぶ・すてっぷ・じゃんぷ</t>
  </si>
  <si>
    <t>海のシンフォニー</t>
  </si>
  <si>
    <t>N-18</t>
  </si>
  <si>
    <t>「らぶ・すてっぷ・じゃんぷ」岡田奈々 (1977.8.29)</t>
  </si>
  <si>
    <t>求愛専科</t>
  </si>
  <si>
    <t>さよならは知らない</t>
  </si>
  <si>
    <t>N-21</t>
  </si>
  <si>
    <t>岡田奈々 求愛専科</t>
  </si>
  <si>
    <t>バイバイ・ララバイ</t>
  </si>
  <si>
    <t>愛って何ですか</t>
  </si>
  <si>
    <t>N-24</t>
  </si>
  <si>
    <t>1978年2月 バイバイ・ララバイ 岡田奈々</t>
  </si>
  <si>
    <t>だめですか</t>
  </si>
  <si>
    <t>オー・ビューティフル・ラヴ</t>
  </si>
  <si>
    <t>N-27</t>
  </si>
  <si>
    <t>岡田奈々 だめですか</t>
  </si>
  <si>
    <t>湘南海岸通り</t>
  </si>
  <si>
    <t>フラッシュ・バック</t>
  </si>
  <si>
    <t>N-33</t>
  </si>
  <si>
    <t>岡田奈々 湘南海岸通り</t>
  </si>
  <si>
    <t>賭け</t>
  </si>
  <si>
    <t>バク</t>
  </si>
  <si>
    <t>N-39</t>
  </si>
  <si>
    <t>岡田奈々 賭け</t>
  </si>
  <si>
    <t>静舞（クワイエット・ダンス）</t>
  </si>
  <si>
    <t>不意打ち</t>
  </si>
  <si>
    <t>7A-0024</t>
  </si>
  <si>
    <t>キャニオン・レコード</t>
  </si>
  <si>
    <t>江戸川乱歩の明智小五郎の美女シリーズ『十字路・魅せられた美女』の挿入歌</t>
  </si>
  <si>
    <t>ドラマ内歌唱・本人歌唱</t>
  </si>
  <si>
    <t>イッツ・フォー・ユー</t>
  </si>
  <si>
    <t>長い夜</t>
  </si>
  <si>
    <t>T07S-1076</t>
  </si>
  <si>
    <t>キングレコード</t>
  </si>
  <si>
    <t>岡田奈々「イッツ・フォー・ユー」</t>
  </si>
  <si>
    <t>区分</t>
  </si>
  <si>
    <t>出典名</t>
  </si>
  <si>
    <t>URL</t>
  </si>
  <si>
    <t>用途・注記</t>
  </si>
  <si>
    <t>ディスコグラフィー</t>
  </si>
  <si>
    <t>岡田奈々 青春のアルバム 復刻CDボックス（ポニーキャニオン）</t>
  </si>
  <si>
    <t>公式資料。デビュー曲や主要曲、復刻情報の確認。</t>
  </si>
  <si>
    <t>ゴールデン☆アイドル 岡田奈々（ポニーキャニオン）</t>
  </si>
  <si>
    <t>シングルAB面コンプリート（全30曲）の確認。</t>
  </si>
  <si>
    <t>岡田奈々 シングル一覧（EverybodyWiki）</t>
  </si>
  <si>
    <t>発売日、A/B面、規格品番の補助確認。</t>
  </si>
  <si>
    <t>岡田奈々のシングル一覧</t>
  </si>
  <si>
    <t>A面16曲のリリース順の照合。</t>
  </si>
  <si>
    <t>動画</t>
  </si>
  <si>
    <t>YouTube検索・各動画ページ</t>
  </si>
  <si>
    <t>各行のURLを2026年7月29日に確認。削除・非公開・地域制限の可能性あり。</t>
  </si>
  <si>
    <t>注意</t>
  </si>
  <si>
    <t>同名歌手との区別</t>
  </si>
  <si>
    <t>1997年生まれの元AKB48岡田奈々ではなく、1959年生まれの女優・元歌手を対象。</t>
  </si>
  <si>
    <r>
      <rPr>
        <b/>
        <sz val="16"/>
        <color rgb="FFFFFFFF"/>
        <rFont val="ＭＳ ゴシック"/>
        <family val="3"/>
        <charset val="128"/>
      </rPr>
      <t>岡田奈々シングルレコード・</t>
    </r>
    <r>
      <rPr>
        <b/>
        <sz val="16"/>
        <color rgb="FFFFFFFF"/>
        <rFont val="Carlito"/>
        <family val="2"/>
      </rPr>
      <t>YouTube</t>
    </r>
    <r>
      <rPr>
        <b/>
        <sz val="16"/>
        <color rgb="FFFFFFFF"/>
        <rFont val="ＭＳ ゴシック"/>
        <family val="3"/>
        <charset val="128"/>
      </rPr>
      <t>本人歌唱動画一覧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</si>
</sst>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16"/>
      <color rgb="FFFFFFFF"/>
      <name val="Carlito"/>
    </font>
    <font>
      <sz val="10"/>
      <color rgb="FF1F2937"/>
      <name val="Carlito"/>
    </font>
    <font>
      <b/>
      <sz val="11"/>
      <color rgb="FFFFFFFF"/>
      <name val="Carlito"/>
    </font>
    <font>
      <b/>
      <sz val="11"/>
      <color rgb="FF0563C1"/>
      <name val="Carlito"/>
    </font>
    <font>
      <sz val="11"/>
      <color rgb="FF0563C1"/>
      <name val="Carlito"/>
    </font>
    <font>
      <sz val="11"/>
      <name val="Carlito"/>
    </font>
    <font>
      <u/>
      <sz val="11"/>
      <color theme="10"/>
      <name val="Carlito"/>
    </font>
    <font>
      <sz val="6"/>
      <name val="ＭＳ Ｐゴシック"/>
      <family val="3"/>
      <charset val="128"/>
    </font>
    <font>
      <b/>
      <sz val="16"/>
      <color rgb="FFFFFFFF"/>
      <name val="ＭＳ ゴシック"/>
      <family val="3"/>
      <charset val="128"/>
    </font>
    <font>
      <b/>
      <sz val="16"/>
      <color rgb="FFFFFFFF"/>
      <name val="Carlito"/>
      <family val="2"/>
    </font>
    <font>
      <b/>
      <sz val="16"/>
      <color rgb="FFFFFFFF"/>
      <name val="Carlit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2F5597"/>
      </patternFill>
    </fill>
    <fill>
      <patternFill patternType="solid">
        <fgColor rgb="FFF3F6FA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horizontal="center" vertical="top" wrapText="1"/>
    </xf>
    <xf numFmtId="31" fontId="0" fillId="0" borderId="0" xfId="1" applyNumberFormat="1" applyFont="1" applyAlignment="1">
      <alignment horizontal="center" vertical="top" wrapText="1"/>
    </xf>
    <xf numFmtId="0" fontId="0" fillId="5" borderId="0" xfId="1" applyFont="1" applyFill="1" applyAlignment="1">
      <alignment horizontal="center" vertical="top" wrapText="1"/>
    </xf>
    <xf numFmtId="31" fontId="0" fillId="5" borderId="0" xfId="1" applyNumberFormat="1" applyFont="1" applyFill="1" applyAlignment="1">
      <alignment horizontal="center" vertical="top" wrapText="1"/>
    </xf>
    <xf numFmtId="0" fontId="0" fillId="5" borderId="0" xfId="1" applyFont="1" applyFill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4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wrapText="1"/>
    </xf>
    <xf numFmtId="0" fontId="7" fillId="0" borderId="0" xfId="2" applyAlignment="1">
      <alignment horizontal="center" vertical="center" wrapText="1"/>
    </xf>
    <xf numFmtId="0" fontId="7" fillId="5" borderId="0" xfId="2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</cellXfs>
  <cellStyles count="3">
    <cellStyle name="Normal" xfId="1" xr:uid="{00000000-0005-0000-0000-000000000000}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kadaNanaSinglesTable" displayName="OkadaNanaSinglesTable" ref="A4:J20">
  <tableColumns count="10">
    <tableColumn id="1" xr3:uid="{00000000-0010-0000-0000-000001000000}" name="No."/>
    <tableColumn id="2" xr3:uid="{00000000-0010-0000-0000-000002000000}" name="発売日"/>
    <tableColumn id="3" xr3:uid="{00000000-0010-0000-0000-000003000000}" name="A面曲"/>
    <tableColumn id="4" xr3:uid="{00000000-0010-0000-0000-000004000000}" name="B面曲"/>
    <tableColumn id="5" xr3:uid="{00000000-0010-0000-0000-000005000000}" name="規格品番"/>
    <tableColumn id="6" xr3:uid="{00000000-0010-0000-0000-000006000000}" name="レーベル"/>
    <tableColumn id="7" xr3:uid="{00000000-0010-0000-0000-000007000000}" name="YouTube動画タイトル"/>
    <tableColumn id="8" xr3:uid="{00000000-0010-0000-0000-000008000000}" name="動画種別"/>
    <tableColumn id="9" xr3:uid="{00000000-0010-0000-0000-000009000000}" name="YouTube URL"/>
    <tableColumn id="10" xr3:uid="{00000000-0010-0000-0000-00000A000000}" name="備考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ourcesTable" displayName="SourcesTable" ref="A1:D7">
  <tableColumns count="4">
    <tableColumn id="1" xr3:uid="{00000000-0010-0000-0100-000001000000}" name="区分"/>
    <tableColumn id="2" xr3:uid="{00000000-0010-0000-0100-000002000000}" name="出典名"/>
    <tableColumn id="3" xr3:uid="{00000000-0010-0000-0100-000003000000}" name="URL"/>
    <tableColumn id="4" xr3:uid="{00000000-0010-0000-0100-000004000000}" name="用途・注記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sqref="A1:J1"/>
    </sheetView>
  </sheetViews>
  <sheetFormatPr defaultRowHeight="14.25"/>
  <cols>
    <col min="1" max="1" width="6" customWidth="1"/>
    <col min="2" max="2" width="17.375" customWidth="1"/>
    <col min="3" max="3" width="22" customWidth="1"/>
    <col min="4" max="4" width="22.75" bestFit="1" customWidth="1"/>
    <col min="5" max="5" width="13" customWidth="1"/>
    <col min="6" max="6" width="20" customWidth="1"/>
    <col min="7" max="7" width="38" customWidth="1"/>
    <col min="8" max="8" width="22" customWidth="1"/>
    <col min="9" max="9" width="18" customWidth="1"/>
    <col min="10" max="10" width="42" customWidth="1"/>
  </cols>
  <sheetData>
    <row r="1" spans="1:10" ht="30" customHeight="1">
      <c r="A1" s="15" t="s">
        <v>106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3.950000000000003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ht="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42" customHeight="1">
      <c r="A5" s="3">
        <v>1</v>
      </c>
      <c r="B5" s="4">
        <v>27539</v>
      </c>
      <c r="C5" s="2" t="s">
        <v>11</v>
      </c>
      <c r="D5" s="2" t="s">
        <v>12</v>
      </c>
      <c r="E5" s="3" t="s">
        <v>13</v>
      </c>
      <c r="F5" s="3" t="s">
        <v>14</v>
      </c>
      <c r="G5" s="2" t="s">
        <v>15</v>
      </c>
      <c r="H5" s="2" t="s">
        <v>16</v>
      </c>
      <c r="I5" s="13" t="str">
        <f>HYPERLINK("https://www.youtube.com/watch?v=flhw9A3WQ0Y","▶ 動画を開く")</f>
        <v>▶ 動画を開く</v>
      </c>
      <c r="J5" s="2" t="s">
        <v>17</v>
      </c>
    </row>
    <row r="6" spans="1:10" ht="42" customHeight="1">
      <c r="A6" s="5">
        <v>2</v>
      </c>
      <c r="B6" s="6">
        <v>27631</v>
      </c>
      <c r="C6" s="7" t="s">
        <v>18</v>
      </c>
      <c r="D6" s="7" t="s">
        <v>19</v>
      </c>
      <c r="E6" s="5" t="s">
        <v>20</v>
      </c>
      <c r="F6" s="5" t="s">
        <v>14</v>
      </c>
      <c r="G6" s="7" t="s">
        <v>21</v>
      </c>
      <c r="H6" s="7" t="s">
        <v>22</v>
      </c>
      <c r="I6" s="9" t="str">
        <f>HYPERLINK("https://www.youtube.com/watch?v=tncZkKuBMuY","▶ 動画を開く")</f>
        <v>▶ 動画を開く</v>
      </c>
      <c r="J6" s="7"/>
    </row>
    <row r="7" spans="1:10" ht="42" customHeight="1">
      <c r="A7" s="3">
        <v>3</v>
      </c>
      <c r="B7" s="4">
        <v>27738</v>
      </c>
      <c r="C7" s="2" t="s">
        <v>23</v>
      </c>
      <c r="D7" s="2" t="s">
        <v>24</v>
      </c>
      <c r="E7" s="3" t="s">
        <v>25</v>
      </c>
      <c r="F7" s="3" t="s">
        <v>14</v>
      </c>
      <c r="G7" s="2" t="s">
        <v>26</v>
      </c>
      <c r="H7" s="2" t="s">
        <v>27</v>
      </c>
      <c r="I7" s="8" t="str">
        <f>HYPERLINK("https://www.youtube.com/watch?v=eIxG0Gm0Mqo","▶ 動画を開く")</f>
        <v>▶ 動画を開く</v>
      </c>
      <c r="J7" s="2" t="s">
        <v>28</v>
      </c>
    </row>
    <row r="8" spans="1:10" ht="42" customHeight="1">
      <c r="A8" s="5">
        <v>4</v>
      </c>
      <c r="B8" s="6">
        <v>27829</v>
      </c>
      <c r="C8" s="7" t="s">
        <v>29</v>
      </c>
      <c r="D8" s="7" t="s">
        <v>30</v>
      </c>
      <c r="E8" s="5" t="s">
        <v>31</v>
      </c>
      <c r="F8" s="5" t="s">
        <v>14</v>
      </c>
      <c r="G8" s="7" t="s">
        <v>32</v>
      </c>
      <c r="H8" s="7" t="s">
        <v>16</v>
      </c>
      <c r="I8" s="9" t="str">
        <f>HYPERLINK("https://www.youtube.com/watch?v=aCQjJofVP28","▶ 動画を開く")</f>
        <v>▶ 動画を開く</v>
      </c>
      <c r="J8" s="7"/>
    </row>
    <row r="9" spans="1:10" ht="42" customHeight="1">
      <c r="A9" s="3">
        <v>5</v>
      </c>
      <c r="B9" s="4">
        <v>27921</v>
      </c>
      <c r="C9" s="2" t="s">
        <v>33</v>
      </c>
      <c r="D9" s="2" t="s">
        <v>34</v>
      </c>
      <c r="E9" s="3" t="s">
        <v>35</v>
      </c>
      <c r="F9" s="3" t="s">
        <v>14</v>
      </c>
      <c r="G9" s="2" t="s">
        <v>36</v>
      </c>
      <c r="H9" s="2" t="s">
        <v>37</v>
      </c>
      <c r="I9" s="8" t="str">
        <f>HYPERLINK("https://www.youtube.com/watch?v=TEHmFTvRF54","▶ 動画を開く")</f>
        <v>▶ 動画を開く</v>
      </c>
      <c r="J9" s="2"/>
    </row>
    <row r="10" spans="1:10" ht="42" customHeight="1">
      <c r="A10" s="5">
        <v>6</v>
      </c>
      <c r="B10" s="6">
        <v>28013</v>
      </c>
      <c r="C10" s="7" t="s">
        <v>38</v>
      </c>
      <c r="D10" s="7" t="s">
        <v>39</v>
      </c>
      <c r="E10" s="5" t="s">
        <v>40</v>
      </c>
      <c r="F10" s="5" t="s">
        <v>14</v>
      </c>
      <c r="G10" s="7" t="s">
        <v>41</v>
      </c>
      <c r="H10" s="7" t="s">
        <v>42</v>
      </c>
      <c r="I10" s="9" t="str">
        <f>HYPERLINK("https://www.youtube.com/watch?v=_UDQCVl7Z34","▶ 動画を開く")</f>
        <v>▶ 動画を開く</v>
      </c>
      <c r="J10" s="7" t="s">
        <v>43</v>
      </c>
    </row>
    <row r="11" spans="1:10" ht="42" customHeight="1">
      <c r="A11" s="3">
        <v>7</v>
      </c>
      <c r="B11" s="4">
        <v>28115</v>
      </c>
      <c r="C11" s="2" t="s">
        <v>44</v>
      </c>
      <c r="D11" s="2" t="s">
        <v>45</v>
      </c>
      <c r="E11" s="3" t="s">
        <v>46</v>
      </c>
      <c r="F11" s="3" t="s">
        <v>14</v>
      </c>
      <c r="G11" s="2" t="s">
        <v>47</v>
      </c>
      <c r="H11" s="2" t="s">
        <v>37</v>
      </c>
      <c r="I11" s="8" t="str">
        <f>HYPERLINK("https://www.youtube.com/watch?v=g3GJKsWA8Zw","▶ 動画を開く")</f>
        <v>▶ 動画を開く</v>
      </c>
      <c r="J11" s="2"/>
    </row>
    <row r="12" spans="1:10" ht="42" customHeight="1">
      <c r="A12" s="5">
        <v>8</v>
      </c>
      <c r="B12" s="6">
        <v>28225</v>
      </c>
      <c r="C12" s="7" t="s">
        <v>48</v>
      </c>
      <c r="D12" s="7" t="s">
        <v>49</v>
      </c>
      <c r="E12" s="5" t="s">
        <v>50</v>
      </c>
      <c r="F12" s="5" t="s">
        <v>14</v>
      </c>
      <c r="G12" s="7" t="s">
        <v>51</v>
      </c>
      <c r="H12" s="7" t="s">
        <v>22</v>
      </c>
      <c r="I12" s="9" t="str">
        <f>HYPERLINK("https://www.youtube.com/watch?v=oTigW1euzMo","▶ 動画を開く")</f>
        <v>▶ 動画を開く</v>
      </c>
      <c r="J12" s="7"/>
    </row>
    <row r="13" spans="1:10" ht="42" customHeight="1">
      <c r="A13" s="3">
        <v>9</v>
      </c>
      <c r="B13" s="4">
        <v>28316</v>
      </c>
      <c r="C13" s="2" t="s">
        <v>52</v>
      </c>
      <c r="D13" s="2" t="s">
        <v>53</v>
      </c>
      <c r="E13" s="3" t="s">
        <v>54</v>
      </c>
      <c r="F13" s="3" t="s">
        <v>14</v>
      </c>
      <c r="G13" s="2" t="s">
        <v>55</v>
      </c>
      <c r="H13" s="2" t="s">
        <v>42</v>
      </c>
      <c r="I13" s="8" t="str">
        <f>HYPERLINK("https://www.youtube.com/watch?v=K-omWdChuhs","▶ 動画を開く")</f>
        <v>▶ 動画を開く</v>
      </c>
      <c r="J13" s="2"/>
    </row>
    <row r="14" spans="1:10" ht="42" customHeight="1">
      <c r="A14" s="5">
        <v>10</v>
      </c>
      <c r="B14" s="6">
        <v>28393</v>
      </c>
      <c r="C14" s="7" t="s">
        <v>56</v>
      </c>
      <c r="D14" s="7" t="s">
        <v>57</v>
      </c>
      <c r="E14" s="5" t="s">
        <v>58</v>
      </c>
      <c r="F14" s="5" t="s">
        <v>14</v>
      </c>
      <c r="G14" s="7" t="s">
        <v>59</v>
      </c>
      <c r="H14" s="7" t="s">
        <v>22</v>
      </c>
      <c r="I14" s="9" t="str">
        <f>HYPERLINK("https://www.youtube.com/watch?v=mFNEQF4fpak","▶ 動画を開く")</f>
        <v>▶ 動画を開く</v>
      </c>
      <c r="J14" s="7"/>
    </row>
    <row r="15" spans="1:10" ht="42" customHeight="1">
      <c r="A15" s="3">
        <v>11</v>
      </c>
      <c r="B15" s="4">
        <v>28531</v>
      </c>
      <c r="C15" s="2" t="s">
        <v>60</v>
      </c>
      <c r="D15" s="2" t="s">
        <v>61</v>
      </c>
      <c r="E15" s="3" t="s">
        <v>62</v>
      </c>
      <c r="F15" s="3" t="s">
        <v>14</v>
      </c>
      <c r="G15" s="2" t="s">
        <v>63</v>
      </c>
      <c r="H15" s="2" t="s">
        <v>37</v>
      </c>
      <c r="I15" s="8" t="str">
        <f>HYPERLINK("https://www.youtube.com/watch?v=MRViUIv79c4","▶ 動画を開く")</f>
        <v>▶ 動画を開く</v>
      </c>
      <c r="J15" s="2"/>
    </row>
    <row r="16" spans="1:10" ht="42" customHeight="1">
      <c r="A16" s="5">
        <v>12</v>
      </c>
      <c r="B16" s="6">
        <v>28605</v>
      </c>
      <c r="C16" s="7" t="s">
        <v>64</v>
      </c>
      <c r="D16" s="7" t="s">
        <v>65</v>
      </c>
      <c r="E16" s="5" t="s">
        <v>66</v>
      </c>
      <c r="F16" s="5" t="s">
        <v>14</v>
      </c>
      <c r="G16" s="7" t="s">
        <v>67</v>
      </c>
      <c r="H16" s="7" t="s">
        <v>22</v>
      </c>
      <c r="I16" s="9" t="str">
        <f>HYPERLINK("https://www.youtube.com/watch?v=yVy5a0fn2aw","▶ 動画を開く")</f>
        <v>▶ 動画を開く</v>
      </c>
      <c r="J16" s="7"/>
    </row>
    <row r="17" spans="1:10" ht="42" customHeight="1">
      <c r="A17" s="3">
        <v>13</v>
      </c>
      <c r="B17" s="4">
        <v>28754</v>
      </c>
      <c r="C17" s="2" t="s">
        <v>68</v>
      </c>
      <c r="D17" s="2" t="s">
        <v>69</v>
      </c>
      <c r="E17" s="3" t="s">
        <v>70</v>
      </c>
      <c r="F17" s="3" t="s">
        <v>14</v>
      </c>
      <c r="G17" s="2" t="s">
        <v>71</v>
      </c>
      <c r="H17" s="2" t="s">
        <v>22</v>
      </c>
      <c r="I17" s="8" t="str">
        <f>HYPERLINK("https://www.youtube.com/watch?v=JPVoVTItrtA","▶ 動画を開く")</f>
        <v>▶ 動画を開く</v>
      </c>
      <c r="J17" s="2"/>
    </row>
    <row r="18" spans="1:10" ht="42" customHeight="1">
      <c r="A18" s="5">
        <v>14</v>
      </c>
      <c r="B18" s="6">
        <v>28935</v>
      </c>
      <c r="C18" s="7" t="s">
        <v>72</v>
      </c>
      <c r="D18" s="7" t="s">
        <v>73</v>
      </c>
      <c r="E18" s="5" t="s">
        <v>74</v>
      </c>
      <c r="F18" s="5" t="s">
        <v>14</v>
      </c>
      <c r="G18" s="7" t="s">
        <v>75</v>
      </c>
      <c r="H18" s="7" t="s">
        <v>22</v>
      </c>
      <c r="I18" s="9" t="str">
        <f>HYPERLINK("https://www.youtube.com/watch?v=hQtHFAaVMtI","▶ 動画を開く")</f>
        <v>▶ 動画を開く</v>
      </c>
      <c r="J18" s="7"/>
    </row>
    <row r="19" spans="1:10" ht="42" customHeight="1">
      <c r="A19" s="3">
        <v>15</v>
      </c>
      <c r="B19" s="4">
        <v>29515</v>
      </c>
      <c r="C19" s="2" t="s">
        <v>76</v>
      </c>
      <c r="D19" s="2" t="s">
        <v>77</v>
      </c>
      <c r="E19" s="3" t="s">
        <v>78</v>
      </c>
      <c r="F19" s="3" t="s">
        <v>79</v>
      </c>
      <c r="G19" s="2" t="s">
        <v>80</v>
      </c>
      <c r="H19" s="2" t="s">
        <v>81</v>
      </c>
      <c r="I19" s="8" t="str">
        <f>HYPERLINK("https://www.youtube.com/watch?v=zv5CZtkHFiU","▶ 動画を開く")</f>
        <v>▶ 動画を開く</v>
      </c>
      <c r="J19" s="2"/>
    </row>
    <row r="20" spans="1:10" ht="42" customHeight="1">
      <c r="A20" s="5">
        <v>16</v>
      </c>
      <c r="B20" s="6">
        <v>31448</v>
      </c>
      <c r="C20" s="7" t="s">
        <v>82</v>
      </c>
      <c r="D20" s="7" t="s">
        <v>83</v>
      </c>
      <c r="E20" s="5" t="s">
        <v>84</v>
      </c>
      <c r="F20" s="5" t="s">
        <v>85</v>
      </c>
      <c r="G20" s="7" t="s">
        <v>86</v>
      </c>
      <c r="H20" s="7" t="s">
        <v>37</v>
      </c>
      <c r="I20" s="14" t="str">
        <f>HYPERLINK("https://www.youtube.com/watch?v=wZvKw4LNK_A","▶ 動画を開く")</f>
        <v>▶ 動画を開く</v>
      </c>
      <c r="J20" s="7"/>
    </row>
  </sheetData>
  <mergeCells count="2">
    <mergeCell ref="A1:J1"/>
    <mergeCell ref="A2:J2"/>
  </mergeCells>
  <phoneticPr fontId="8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25"/>
  <cols>
    <col min="1" max="1" width="20" customWidth="1"/>
    <col min="2" max="2" width="40" customWidth="1"/>
    <col min="3" max="3" width="18" customWidth="1"/>
    <col min="4" max="4" width="55" customWidth="1"/>
  </cols>
  <sheetData>
    <row r="1" spans="1:4" ht="15">
      <c r="A1" s="1" t="s">
        <v>87</v>
      </c>
      <c r="B1" s="1" t="s">
        <v>88</v>
      </c>
      <c r="C1" s="1" t="s">
        <v>89</v>
      </c>
      <c r="D1" s="1" t="s">
        <v>90</v>
      </c>
    </row>
    <row r="2" spans="1:4" ht="44.1" customHeight="1">
      <c r="A2" s="2" t="s">
        <v>91</v>
      </c>
      <c r="B2" s="2" t="s">
        <v>92</v>
      </c>
      <c r="C2" s="10" t="str">
        <f>HYPERLINK("https://nanaokada-50th.ponycanyon.co.jp/","リンクを開く")</f>
        <v>リンクを開く</v>
      </c>
      <c r="D2" s="2" t="s">
        <v>93</v>
      </c>
    </row>
    <row r="3" spans="1:4" ht="44.1" customHeight="1">
      <c r="A3" s="2" t="s">
        <v>91</v>
      </c>
      <c r="B3" s="2" t="s">
        <v>94</v>
      </c>
      <c r="C3" s="10" t="str">
        <f>HYPERLINK("https://www.ponycanyon.co.jp/music/PCCA000050224","リンクを開く")</f>
        <v>リンクを開く</v>
      </c>
      <c r="D3" s="2" t="s">
        <v>95</v>
      </c>
    </row>
    <row r="4" spans="1:4" ht="44.1" customHeight="1">
      <c r="A4" s="2" t="s">
        <v>91</v>
      </c>
      <c r="B4" s="2" t="s">
        <v>96</v>
      </c>
      <c r="C4" s="10" t="str">
        <f>HYPERLINK("https://ja.everybodywiki.com/%E5%B2%A1%E7%94%B0%E5%A5%88%E3%80%85","リンクを開く")</f>
        <v>リンクを開く</v>
      </c>
      <c r="D4" s="2" t="s">
        <v>97</v>
      </c>
    </row>
    <row r="5" spans="1:4" ht="44.1" customHeight="1">
      <c r="A5" s="2" t="s">
        <v>91</v>
      </c>
      <c r="B5" s="2" t="s">
        <v>98</v>
      </c>
      <c r="C5" s="10" t="str">
        <f>HYPERLINK("https://hitkyoku.com/archives/okada-nana.html","リンクを開く")</f>
        <v>リンクを開く</v>
      </c>
      <c r="D5" s="2" t="s">
        <v>99</v>
      </c>
    </row>
    <row r="6" spans="1:4" ht="44.1" customHeight="1">
      <c r="A6" s="2" t="s">
        <v>100</v>
      </c>
      <c r="B6" s="2" t="s">
        <v>101</v>
      </c>
      <c r="C6" s="10" t="str">
        <f>HYPERLINK("https://www.youtube.com/","リンクを開く")</f>
        <v>リンクを開く</v>
      </c>
      <c r="D6" s="2" t="s">
        <v>102</v>
      </c>
    </row>
    <row r="7" spans="1:4" ht="44.1" customHeight="1">
      <c r="A7" s="2" t="s">
        <v>103</v>
      </c>
      <c r="B7" s="2" t="s">
        <v>104</v>
      </c>
      <c r="C7" s="2"/>
      <c r="D7" s="2" t="s">
        <v>105</v>
      </c>
    </row>
  </sheetData>
  <phoneticPr fontId="8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シングル一覧</vt:lpstr>
      <vt:lpstr>出典・調査メモ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Junichiro Kanamori</cp:lastModifiedBy>
  <dcterms:modified xsi:type="dcterms:W3CDTF">2026-07-29T14:37:35Z</dcterms:modified>
</cp:coreProperties>
</file>